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<sst xmlns="http://schemas.openxmlformats.org/spreadsheetml/2006/main" count="41" uniqueCount="37">
  <si>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Localité</t>
  </si>
  <si>
    <t>Direction</t>
  </si>
  <si>
    <t>Km partiel</t>
  </si>
  <si>
    <t>Km Total</t>
  </si>
  <si>
    <t>Dénivellé</t>
  </si>
  <si>
    <t>durée d' arrêt principal en minutes</t>
  </si>
  <si>
    <t>Dén. Total</t>
  </si>
  <si>
    <t>Correction pour dénivelé positif en minutes - 60 ' pour 1,100m</t>
  </si>
  <si>
    <t>Temps de parcours - moyenne "normale" 23 km/h</t>
  </si>
  <si>
    <t>Cumul : parcours + dénivellé + arrêts</t>
  </si>
  <si>
    <t>Total cumul</t>
  </si>
  <si>
    <t>Nb H</t>
  </si>
  <si>
    <t>Nb mn</t>
  </si>
  <si>
    <t>Durée de parcours</t>
  </si>
  <si>
    <t>Heure de passage (départ)</t>
  </si>
  <si>
    <t>Normal -</t>
  </si>
  <si>
    <t>Départ</t>
  </si>
  <si>
    <t>AJACCIO</t>
  </si>
  <si>
    <t>D 61</t>
  </si>
  <si>
    <t>Col de Listincone</t>
  </si>
  <si>
    <t>D 81</t>
  </si>
  <si>
    <t>CALCATOGGIO</t>
  </si>
  <si>
    <t>Plage de Liamone</t>
  </si>
  <si>
    <t>D 56</t>
  </si>
  <si>
    <t>Col St Antoine</t>
  </si>
  <si>
    <t>D 1</t>
  </si>
  <si>
    <t>Arbori</t>
  </si>
  <si>
    <t>Ambiena</t>
  </si>
  <si>
    <t>SARI d' Orsino</t>
  </si>
  <si>
    <t>SARROLA C</t>
  </si>
  <si>
    <t>D 161</t>
  </si>
  <si>
    <t>X N 193</t>
  </si>
  <si>
    <t>N 193</t>
  </si>
  <si>
    <t>Campo del Orro</t>
  </si>
  <si>
    <t>N 196 / D 55</t>
  </si>
  <si>
    <t>PORTICCIO</t>
  </si>
  <si>
    <t>116 kms - 11 cols - 8 h. de route ….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</si>
</sst>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h: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64" fontId="18" fillId="33" borderId="10" xfId="45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textRotation="180"/>
    </xf>
    <xf numFmtId="0" fontId="18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center" vertical="center"/>
    </xf>
    <xf numFmtId="164" fontId="22" fillId="34" borderId="10" xfId="45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20" fontId="19" fillId="34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/>
    </xf>
    <xf numFmtId="0" fontId="21" fillId="35" borderId="11" xfId="0" applyFont="1" applyFill="1" applyBorder="1" applyAlignment="1">
      <alignment/>
    </xf>
    <xf numFmtId="164" fontId="21" fillId="35" borderId="11" xfId="45" applyNumberFormat="1" applyFont="1" applyFill="1" applyBorder="1" applyAlignment="1">
      <alignment/>
    </xf>
    <xf numFmtId="0" fontId="21" fillId="35" borderId="11" xfId="0" applyFont="1" applyFill="1" applyBorder="1" applyAlignment="1">
      <alignment horizontal="center"/>
    </xf>
    <xf numFmtId="1" fontId="21" fillId="35" borderId="11" xfId="0" applyNumberFormat="1" applyFont="1" applyFill="1" applyBorder="1" applyAlignment="1">
      <alignment horizontal="center"/>
    </xf>
    <xf numFmtId="43" fontId="21" fillId="35" borderId="11" xfId="45" applyFont="1" applyFill="1" applyBorder="1" applyAlignment="1">
      <alignment horizontal="left" indent="1"/>
    </xf>
    <xf numFmtId="43" fontId="21" fillId="35" borderId="11" xfId="0" applyNumberFormat="1" applyFont="1" applyFill="1" applyBorder="1" applyAlignment="1">
      <alignment horizontal="left" indent="1"/>
    </xf>
    <xf numFmtId="1" fontId="21" fillId="35" borderId="11" xfId="0" applyNumberFormat="1" applyFont="1" applyFill="1" applyBorder="1" applyAlignment="1">
      <alignment horizontal="left" indent="1"/>
    </xf>
    <xf numFmtId="165" fontId="21" fillId="35" borderId="12" xfId="0" applyNumberFormat="1" applyFont="1" applyFill="1" applyBorder="1" applyAlignment="1">
      <alignment horizontal="center"/>
    </xf>
    <xf numFmtId="165" fontId="21" fillId="35" borderId="11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164" fontId="22" fillId="35" borderId="10" xfId="45" applyNumberFormat="1" applyFont="1" applyFill="1" applyBorder="1" applyAlignment="1">
      <alignment/>
    </xf>
    <xf numFmtId="164" fontId="22" fillId="35" borderId="11" xfId="45" applyNumberFormat="1" applyFont="1" applyFill="1" applyBorder="1" applyAlignment="1">
      <alignment/>
    </xf>
    <xf numFmtId="0" fontId="22" fillId="35" borderId="11" xfId="0" applyFont="1" applyFill="1" applyBorder="1" applyAlignment="1">
      <alignment horizontal="center"/>
    </xf>
    <xf numFmtId="43" fontId="22" fillId="35" borderId="11" xfId="0" applyNumberFormat="1" applyFont="1" applyFill="1" applyBorder="1" applyAlignment="1">
      <alignment horizontal="left" indent="1"/>
    </xf>
    <xf numFmtId="43" fontId="0" fillId="35" borderId="11" xfId="0" applyNumberFormat="1" applyFill="1" applyBorder="1" applyAlignment="1">
      <alignment horizontal="left" indent="1"/>
    </xf>
    <xf numFmtId="1" fontId="0" fillId="35" borderId="11" xfId="0" applyNumberFormat="1" applyFill="1" applyBorder="1" applyAlignment="1">
      <alignment horizontal="left" indent="1"/>
    </xf>
    <xf numFmtId="165" fontId="18" fillId="35" borderId="12" xfId="0" applyNumberFormat="1" applyFont="1" applyFill="1" applyBorder="1" applyAlignment="1">
      <alignment horizontal="center"/>
    </xf>
    <xf numFmtId="165" fontId="18" fillId="35" borderId="10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/>
    </xf>
    <xf numFmtId="164" fontId="22" fillId="35" borderId="10" xfId="45" applyNumberFormat="1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1" fontId="21" fillId="35" borderId="11" xfId="0" applyNumberFormat="1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164" fontId="21" fillId="34" borderId="13" xfId="45" applyNumberFormat="1" applyFont="1" applyFill="1" applyBorder="1" applyAlignment="1">
      <alignment/>
    </xf>
    <xf numFmtId="164" fontId="21" fillId="34" borderId="11" xfId="45" applyNumberFormat="1" applyFont="1" applyFill="1" applyBorder="1" applyAlignment="1">
      <alignment/>
    </xf>
    <xf numFmtId="0" fontId="21" fillId="34" borderId="10" xfId="0" applyFont="1" applyFill="1" applyBorder="1" applyAlignment="1">
      <alignment horizontal="center"/>
    </xf>
    <xf numFmtId="1" fontId="21" fillId="34" borderId="11" xfId="0" applyNumberFormat="1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43" fontId="21" fillId="34" borderId="11" xfId="45" applyFont="1" applyFill="1" applyBorder="1" applyAlignment="1">
      <alignment horizontal="left" indent="1"/>
    </xf>
    <xf numFmtId="43" fontId="21" fillId="34" borderId="11" xfId="0" applyNumberFormat="1" applyFont="1" applyFill="1" applyBorder="1" applyAlignment="1">
      <alignment horizontal="left" indent="1"/>
    </xf>
    <xf numFmtId="43" fontId="42" fillId="34" borderId="11" xfId="0" applyNumberFormat="1" applyFont="1" applyFill="1" applyBorder="1" applyAlignment="1">
      <alignment horizontal="left" indent="1"/>
    </xf>
    <xf numFmtId="1" fontId="42" fillId="34" borderId="11" xfId="0" applyNumberFormat="1" applyFont="1" applyFill="1" applyBorder="1" applyAlignment="1">
      <alignment horizontal="left" indent="1"/>
    </xf>
    <xf numFmtId="165" fontId="21" fillId="34" borderId="12" xfId="0" applyNumberFormat="1" applyFont="1" applyFill="1" applyBorder="1" applyAlignment="1">
      <alignment horizontal="center"/>
    </xf>
    <xf numFmtId="165" fontId="21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45" applyNumberFormat="1" applyFont="1" applyFill="1" applyBorder="1" applyAlignment="1">
      <alignment/>
    </xf>
    <xf numFmtId="164" fontId="0" fillId="0" borderId="0" xfId="45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textRotation="18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5"/>
    </sheetView>
  </sheetViews>
  <sheetFormatPr defaultColWidth="11.421875" defaultRowHeight="15"/>
  <sheetData>
    <row r="1" spans="1:17" ht="84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5" t="s">
        <v>12</v>
      </c>
      <c r="N1" s="3" t="s">
        <v>13</v>
      </c>
      <c r="O1" s="3"/>
      <c r="P1" s="3" t="s">
        <v>14</v>
      </c>
      <c r="Q1" s="6" t="s">
        <v>15</v>
      </c>
    </row>
    <row r="2" spans="1:17" ht="15">
      <c r="A2" s="7" t="s">
        <v>16</v>
      </c>
      <c r="B2" s="8"/>
      <c r="C2" s="9"/>
      <c r="D2" s="9"/>
      <c r="E2" s="10"/>
      <c r="F2" s="11"/>
      <c r="G2" s="10"/>
      <c r="H2" s="10"/>
      <c r="I2" s="10"/>
      <c r="J2" s="10"/>
      <c r="K2" s="12"/>
      <c r="L2" s="13"/>
      <c r="M2" s="13"/>
      <c r="N2" s="12"/>
      <c r="O2" s="12"/>
      <c r="P2" s="14">
        <v>0.3958333333333333</v>
      </c>
      <c r="Q2" s="6"/>
    </row>
    <row r="3" spans="1:17" ht="15">
      <c r="A3" s="15" t="s">
        <v>17</v>
      </c>
      <c r="B3" s="16" t="s">
        <v>18</v>
      </c>
      <c r="C3" s="17">
        <v>0</v>
      </c>
      <c r="D3" s="17">
        <v>0</v>
      </c>
      <c r="E3" s="18">
        <v>0</v>
      </c>
      <c r="F3" s="19"/>
      <c r="G3" s="18">
        <f aca="true" t="shared" si="0" ref="G3:G14">E3+G2</f>
        <v>0</v>
      </c>
      <c r="H3" s="20">
        <f>ROUND((E3/1100)*60,0)</f>
        <v>0</v>
      </c>
      <c r="I3" s="20">
        <f>(C3/23)*60</f>
        <v>0</v>
      </c>
      <c r="J3" s="21">
        <f>H3+I3+F3</f>
        <v>0</v>
      </c>
      <c r="K3" s="21">
        <f>(J3+K2)</f>
        <v>0</v>
      </c>
      <c r="L3" s="22">
        <f>INT(K3/60)</f>
        <v>0</v>
      </c>
      <c r="M3" s="22">
        <f>ROUND(K3-(L3*60),0)</f>
        <v>0</v>
      </c>
      <c r="N3" s="23" t="str">
        <f>CONCATENATE(L3,":",M3)</f>
        <v>0:0</v>
      </c>
      <c r="O3" s="24">
        <f>VALUE(N3)</f>
        <v>0</v>
      </c>
      <c r="P3" s="24">
        <f>O3+$P$3</f>
        <v>0.3958333333333333</v>
      </c>
      <c r="Q3" s="6"/>
    </row>
    <row r="4" spans="1:17" ht="15">
      <c r="A4" s="25" t="s">
        <v>19</v>
      </c>
      <c r="B4" s="26" t="s">
        <v>20</v>
      </c>
      <c r="C4" s="27">
        <v>15</v>
      </c>
      <c r="D4" s="28">
        <f aca="true" t="shared" si="1" ref="D4:D13">C4+D3</f>
        <v>15</v>
      </c>
      <c r="E4" s="29">
        <v>320</v>
      </c>
      <c r="F4" s="19"/>
      <c r="G4" s="29">
        <f t="shared" si="0"/>
        <v>320</v>
      </c>
      <c r="H4" s="20">
        <f aca="true" t="shared" si="2" ref="H4:H14">ROUND((E4/1100)*60,0)</f>
        <v>17</v>
      </c>
      <c r="I4" s="20">
        <f aca="true" t="shared" si="3" ref="I4:I14">(C4/23)*60</f>
        <v>39.130434782608695</v>
      </c>
      <c r="J4" s="30">
        <f>H4+I4+F4</f>
        <v>56.130434782608695</v>
      </c>
      <c r="K4" s="31">
        <f>(J4+K3)</f>
        <v>56.130434782608695</v>
      </c>
      <c r="L4" s="32">
        <f>INT(K4/60)</f>
        <v>0</v>
      </c>
      <c r="M4" s="32">
        <f>ROUND(K4-(L4*60),0)</f>
        <v>56</v>
      </c>
      <c r="N4" s="33" t="str">
        <f>CONCATENATE(L4,":",M4)</f>
        <v>0:56</v>
      </c>
      <c r="O4" s="34">
        <f>VALUE(N4)</f>
        <v>0.03888888888888889</v>
      </c>
      <c r="P4" s="34">
        <f>$P$2+O4</f>
        <v>0.43472222222222223</v>
      </c>
      <c r="Q4" s="6"/>
    </row>
    <row r="5" spans="1:17" ht="15">
      <c r="A5" s="35" t="s">
        <v>21</v>
      </c>
      <c r="B5" s="26" t="s">
        <v>20</v>
      </c>
      <c r="C5" s="27">
        <v>8.5</v>
      </c>
      <c r="D5" s="28">
        <f t="shared" si="1"/>
        <v>23.5</v>
      </c>
      <c r="E5" s="29">
        <v>200</v>
      </c>
      <c r="F5" s="19"/>
      <c r="G5" s="29">
        <f t="shared" si="0"/>
        <v>520</v>
      </c>
      <c r="H5" s="20">
        <f t="shared" si="2"/>
        <v>11</v>
      </c>
      <c r="I5" s="20">
        <f t="shared" si="3"/>
        <v>22.173913043478258</v>
      </c>
      <c r="J5" s="30">
        <f aca="true" t="shared" si="4" ref="J5:J13">H5+I5+F5</f>
        <v>33.17391304347826</v>
      </c>
      <c r="K5" s="31">
        <f aca="true" t="shared" si="5" ref="K5:K13">(J5+K4)</f>
        <v>89.30434782608695</v>
      </c>
      <c r="L5" s="32">
        <f aca="true" t="shared" si="6" ref="L5:L13">INT(K5/60)</f>
        <v>1</v>
      </c>
      <c r="M5" s="32">
        <f aca="true" t="shared" si="7" ref="M5:M13">ROUND(K5-(L5*60),0)</f>
        <v>29</v>
      </c>
      <c r="N5" s="33" t="str">
        <f aca="true" t="shared" si="8" ref="N5:N13">CONCATENATE(L5,":",M5)</f>
        <v>1:29</v>
      </c>
      <c r="O5" s="34">
        <f aca="true" t="shared" si="9" ref="O5:O13">VALUE(N5)</f>
        <v>0.06180555555555556</v>
      </c>
      <c r="P5" s="34">
        <f aca="true" t="shared" si="10" ref="P5:P14">$P$2+O5</f>
        <v>0.4576388888888889</v>
      </c>
      <c r="Q5" s="6"/>
    </row>
    <row r="6" spans="1:17" ht="25.5">
      <c r="A6" s="36" t="s">
        <v>22</v>
      </c>
      <c r="B6" s="37" t="s">
        <v>23</v>
      </c>
      <c r="C6" s="38">
        <v>12</v>
      </c>
      <c r="D6" s="28">
        <f t="shared" si="1"/>
        <v>35.5</v>
      </c>
      <c r="E6" s="39"/>
      <c r="F6" s="40"/>
      <c r="G6" s="29">
        <f t="shared" si="0"/>
        <v>520</v>
      </c>
      <c r="H6" s="20">
        <f t="shared" si="2"/>
        <v>0</v>
      </c>
      <c r="I6" s="20">
        <f t="shared" si="3"/>
        <v>31.304347826086957</v>
      </c>
      <c r="J6" s="30">
        <f t="shared" si="4"/>
        <v>31.304347826086957</v>
      </c>
      <c r="K6" s="31">
        <f t="shared" si="5"/>
        <v>120.6086956521739</v>
      </c>
      <c r="L6" s="32">
        <f t="shared" si="6"/>
        <v>2</v>
      </c>
      <c r="M6" s="32">
        <f t="shared" si="7"/>
        <v>1</v>
      </c>
      <c r="N6" s="33" t="str">
        <f t="shared" si="8"/>
        <v>2:1</v>
      </c>
      <c r="O6" s="34">
        <f t="shared" si="9"/>
        <v>0.08402777777777777</v>
      </c>
      <c r="P6" s="34">
        <f t="shared" si="10"/>
        <v>0.47986111111111107</v>
      </c>
      <c r="Q6" s="6"/>
    </row>
    <row r="7" spans="1:17" ht="15">
      <c r="A7" s="25" t="s">
        <v>24</v>
      </c>
      <c r="B7" s="26" t="s">
        <v>25</v>
      </c>
      <c r="C7" s="27">
        <v>21.5</v>
      </c>
      <c r="D7" s="28">
        <f t="shared" si="1"/>
        <v>57</v>
      </c>
      <c r="E7" s="41">
        <v>600</v>
      </c>
      <c r="F7" s="19">
        <v>45</v>
      </c>
      <c r="G7" s="29">
        <f t="shared" si="0"/>
        <v>1120</v>
      </c>
      <c r="H7" s="20">
        <f t="shared" si="2"/>
        <v>33</v>
      </c>
      <c r="I7" s="20">
        <f t="shared" si="3"/>
        <v>56.08695652173913</v>
      </c>
      <c r="J7" s="30">
        <f t="shared" si="4"/>
        <v>134.08695652173913</v>
      </c>
      <c r="K7" s="31">
        <f t="shared" si="5"/>
        <v>254.69565217391303</v>
      </c>
      <c r="L7" s="32">
        <f t="shared" si="6"/>
        <v>4</v>
      </c>
      <c r="M7" s="32">
        <f t="shared" si="7"/>
        <v>15</v>
      </c>
      <c r="N7" s="33" t="str">
        <f t="shared" si="8"/>
        <v>4:15</v>
      </c>
      <c r="O7" s="34">
        <f t="shared" si="9"/>
        <v>0.17708333333333334</v>
      </c>
      <c r="P7" s="34">
        <f t="shared" si="10"/>
        <v>0.5729166666666666</v>
      </c>
      <c r="Q7" s="6"/>
    </row>
    <row r="8" spans="1:17" ht="15">
      <c r="A8" s="25" t="s">
        <v>26</v>
      </c>
      <c r="B8" s="26" t="s">
        <v>25</v>
      </c>
      <c r="C8" s="27">
        <v>8</v>
      </c>
      <c r="D8" s="28">
        <f t="shared" si="1"/>
        <v>65</v>
      </c>
      <c r="E8" s="41">
        <v>100</v>
      </c>
      <c r="F8" s="19"/>
      <c r="G8" s="29">
        <f t="shared" si="0"/>
        <v>1220</v>
      </c>
      <c r="H8" s="20">
        <f t="shared" si="2"/>
        <v>5</v>
      </c>
      <c r="I8" s="20">
        <f t="shared" si="3"/>
        <v>20.869565217391305</v>
      </c>
      <c r="J8" s="30">
        <f t="shared" si="4"/>
        <v>25.869565217391305</v>
      </c>
      <c r="K8" s="31">
        <f t="shared" si="5"/>
        <v>280.5652173913043</v>
      </c>
      <c r="L8" s="32">
        <f t="shared" si="6"/>
        <v>4</v>
      </c>
      <c r="M8" s="32">
        <f t="shared" si="7"/>
        <v>41</v>
      </c>
      <c r="N8" s="33" t="str">
        <f t="shared" si="8"/>
        <v>4:41</v>
      </c>
      <c r="O8" s="34">
        <f t="shared" si="9"/>
        <v>0.1951388888888889</v>
      </c>
      <c r="P8" s="34">
        <f t="shared" si="10"/>
        <v>0.5909722222222222</v>
      </c>
      <c r="Q8" s="6"/>
    </row>
    <row r="9" spans="1:17" ht="15">
      <c r="A9" s="35" t="s">
        <v>27</v>
      </c>
      <c r="B9" s="26" t="s">
        <v>25</v>
      </c>
      <c r="C9" s="27">
        <v>17.5</v>
      </c>
      <c r="D9" s="28">
        <f t="shared" si="1"/>
        <v>82.5</v>
      </c>
      <c r="E9" s="41">
        <v>150</v>
      </c>
      <c r="F9" s="19"/>
      <c r="G9" s="29">
        <f t="shared" si="0"/>
        <v>1370</v>
      </c>
      <c r="H9" s="20">
        <f t="shared" si="2"/>
        <v>8</v>
      </c>
      <c r="I9" s="20">
        <f t="shared" si="3"/>
        <v>45.652173913043484</v>
      </c>
      <c r="J9" s="30">
        <f t="shared" si="4"/>
        <v>53.652173913043484</v>
      </c>
      <c r="K9" s="31">
        <f t="shared" si="5"/>
        <v>334.2173913043478</v>
      </c>
      <c r="L9" s="32">
        <f t="shared" si="6"/>
        <v>5</v>
      </c>
      <c r="M9" s="32">
        <f t="shared" si="7"/>
        <v>34</v>
      </c>
      <c r="N9" s="33" t="str">
        <f t="shared" si="8"/>
        <v>5:34</v>
      </c>
      <c r="O9" s="34">
        <f t="shared" si="9"/>
        <v>0.23194444444444443</v>
      </c>
      <c r="P9" s="34">
        <f t="shared" si="10"/>
        <v>0.6277777777777778</v>
      </c>
      <c r="Q9" s="6"/>
    </row>
    <row r="10" spans="1:17" ht="15">
      <c r="A10" s="35" t="s">
        <v>28</v>
      </c>
      <c r="B10" s="26" t="s">
        <v>25</v>
      </c>
      <c r="C10" s="27">
        <v>5.5</v>
      </c>
      <c r="D10" s="28">
        <f t="shared" si="1"/>
        <v>88</v>
      </c>
      <c r="E10" s="41">
        <v>150</v>
      </c>
      <c r="F10" s="19"/>
      <c r="G10" s="29">
        <f t="shared" si="0"/>
        <v>1520</v>
      </c>
      <c r="H10" s="20">
        <f t="shared" si="2"/>
        <v>8</v>
      </c>
      <c r="I10" s="20">
        <f t="shared" si="3"/>
        <v>14.347826086956522</v>
      </c>
      <c r="J10" s="30">
        <f t="shared" si="4"/>
        <v>22.347826086956523</v>
      </c>
      <c r="K10" s="31">
        <f t="shared" si="5"/>
        <v>356.5652173913043</v>
      </c>
      <c r="L10" s="32">
        <f t="shared" si="6"/>
        <v>5</v>
      </c>
      <c r="M10" s="32">
        <f t="shared" si="7"/>
        <v>57</v>
      </c>
      <c r="N10" s="33" t="str">
        <f t="shared" si="8"/>
        <v>5:57</v>
      </c>
      <c r="O10" s="34">
        <f t="shared" si="9"/>
        <v>0.24791666666666667</v>
      </c>
      <c r="P10" s="34">
        <f t="shared" si="10"/>
        <v>0.64375</v>
      </c>
      <c r="Q10" s="6"/>
    </row>
    <row r="11" spans="1:17" ht="15">
      <c r="A11" s="35" t="s">
        <v>29</v>
      </c>
      <c r="B11" s="26" t="s">
        <v>30</v>
      </c>
      <c r="C11" s="27">
        <v>9.5</v>
      </c>
      <c r="D11" s="28">
        <f t="shared" si="1"/>
        <v>97.5</v>
      </c>
      <c r="E11" s="41">
        <v>250</v>
      </c>
      <c r="F11" s="19"/>
      <c r="G11" s="29">
        <f t="shared" si="0"/>
        <v>1770</v>
      </c>
      <c r="H11" s="20">
        <f t="shared" si="2"/>
        <v>14</v>
      </c>
      <c r="I11" s="20">
        <f t="shared" si="3"/>
        <v>24.782608695652176</v>
      </c>
      <c r="J11" s="30">
        <f t="shared" si="4"/>
        <v>38.78260869565217</v>
      </c>
      <c r="K11" s="31">
        <f t="shared" si="5"/>
        <v>395.3478260869565</v>
      </c>
      <c r="L11" s="32">
        <f t="shared" si="6"/>
        <v>6</v>
      </c>
      <c r="M11" s="32">
        <f t="shared" si="7"/>
        <v>35</v>
      </c>
      <c r="N11" s="33" t="str">
        <f t="shared" si="8"/>
        <v>6:35</v>
      </c>
      <c r="O11" s="34">
        <f t="shared" si="9"/>
        <v>0.2743055555555555</v>
      </c>
      <c r="P11" s="34">
        <f t="shared" si="10"/>
        <v>0.6701388888888888</v>
      </c>
      <c r="Q11" s="6"/>
    </row>
    <row r="12" spans="1:17" ht="15">
      <c r="A12" s="25" t="s">
        <v>31</v>
      </c>
      <c r="B12" s="26" t="s">
        <v>32</v>
      </c>
      <c r="C12" s="27">
        <v>8.5</v>
      </c>
      <c r="D12" s="28">
        <f t="shared" si="1"/>
        <v>106</v>
      </c>
      <c r="E12" s="41">
        <v>0</v>
      </c>
      <c r="F12" s="19"/>
      <c r="G12" s="29">
        <f t="shared" si="0"/>
        <v>1770</v>
      </c>
      <c r="H12" s="20">
        <f t="shared" si="2"/>
        <v>0</v>
      </c>
      <c r="I12" s="20">
        <f t="shared" si="3"/>
        <v>22.173913043478258</v>
      </c>
      <c r="J12" s="30">
        <f t="shared" si="4"/>
        <v>22.173913043478258</v>
      </c>
      <c r="K12" s="31">
        <f t="shared" si="5"/>
        <v>417.52173913043475</v>
      </c>
      <c r="L12" s="32">
        <f t="shared" si="6"/>
        <v>6</v>
      </c>
      <c r="M12" s="32">
        <f t="shared" si="7"/>
        <v>58</v>
      </c>
      <c r="N12" s="33" t="str">
        <f t="shared" si="8"/>
        <v>6:58</v>
      </c>
      <c r="O12" s="34">
        <f t="shared" si="9"/>
        <v>0.2902777777777778</v>
      </c>
      <c r="P12" s="34">
        <f t="shared" si="10"/>
        <v>0.6861111111111111</v>
      </c>
      <c r="Q12" s="6"/>
    </row>
    <row r="13" spans="1:17" ht="15">
      <c r="A13" s="35" t="s">
        <v>33</v>
      </c>
      <c r="B13" s="26" t="s">
        <v>34</v>
      </c>
      <c r="C13" s="27">
        <v>8</v>
      </c>
      <c r="D13" s="28">
        <f t="shared" si="1"/>
        <v>114</v>
      </c>
      <c r="E13" s="41">
        <v>130</v>
      </c>
      <c r="F13" s="19"/>
      <c r="G13" s="29">
        <f t="shared" si="0"/>
        <v>1900</v>
      </c>
      <c r="H13" s="20">
        <f t="shared" si="2"/>
        <v>7</v>
      </c>
      <c r="I13" s="20">
        <f t="shared" si="3"/>
        <v>20.869565217391305</v>
      </c>
      <c r="J13" s="30">
        <f t="shared" si="4"/>
        <v>27.869565217391305</v>
      </c>
      <c r="K13" s="31">
        <f t="shared" si="5"/>
        <v>445.39130434782606</v>
      </c>
      <c r="L13" s="32">
        <f t="shared" si="6"/>
        <v>7</v>
      </c>
      <c r="M13" s="32">
        <f t="shared" si="7"/>
        <v>25</v>
      </c>
      <c r="N13" s="33" t="str">
        <f t="shared" si="8"/>
        <v>7:25</v>
      </c>
      <c r="O13" s="34">
        <f t="shared" si="9"/>
        <v>0.3090277777777778</v>
      </c>
      <c r="P13" s="34">
        <f t="shared" si="10"/>
        <v>0.7048611111111112</v>
      </c>
      <c r="Q13" s="6"/>
    </row>
    <row r="14" spans="1:17" ht="15">
      <c r="A14" s="42" t="s">
        <v>35</v>
      </c>
      <c r="B14" s="42"/>
      <c r="C14" s="43">
        <v>10</v>
      </c>
      <c r="D14" s="44">
        <f>C14+D12</f>
        <v>116</v>
      </c>
      <c r="E14" s="45">
        <v>0</v>
      </c>
      <c r="F14" s="46"/>
      <c r="G14" s="47">
        <f t="shared" si="0"/>
        <v>1900</v>
      </c>
      <c r="H14" s="48">
        <f t="shared" si="2"/>
        <v>0</v>
      </c>
      <c r="I14" s="48">
        <f t="shared" si="3"/>
        <v>26.08695652173913</v>
      </c>
      <c r="J14" s="49">
        <f>H14+I14+F14</f>
        <v>26.08695652173913</v>
      </c>
      <c r="K14" s="50">
        <f>(J14+K13)</f>
        <v>471.4782608695652</v>
      </c>
      <c r="L14" s="51">
        <f>INT(K14/60)</f>
        <v>7</v>
      </c>
      <c r="M14" s="51">
        <f>ROUND(K14-(L14*60),0)</f>
        <v>51</v>
      </c>
      <c r="N14" s="52" t="str">
        <f>CONCATENATE(L14,":",M14)</f>
        <v>7:51</v>
      </c>
      <c r="O14" s="53">
        <f>VALUE(N14)</f>
        <v>0.32708333333333334</v>
      </c>
      <c r="P14" s="53">
        <f t="shared" si="10"/>
        <v>0.7229166666666667</v>
      </c>
      <c r="Q14" s="6"/>
    </row>
    <row r="15" spans="1:17" ht="15">
      <c r="A15" s="54" t="s">
        <v>36</v>
      </c>
      <c r="B15" s="55"/>
      <c r="C15" s="56"/>
      <c r="D15" s="57"/>
      <c r="E15" s="58"/>
      <c r="F15" s="59"/>
      <c r="G15" s="58"/>
      <c r="H15" s="60"/>
      <c r="I15" s="60"/>
      <c r="J15" s="60"/>
      <c r="K15" s="60"/>
      <c r="L15" s="60"/>
      <c r="M15" s="60"/>
      <c r="N15" s="60"/>
      <c r="O15" s="60"/>
      <c r="P15" s="60"/>
      <c r="Q15" s="61"/>
    </row>
  </sheetData>
  <sheetProtection/>
  <mergeCells count="1">
    <mergeCell ref="Q1:Q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dcterms:created xsi:type="dcterms:W3CDTF">2015-11-18T17:14:47Z</dcterms:created>
  <dcterms:modified xsi:type="dcterms:W3CDTF">2015-11-18T17:15:25Z</dcterms:modified>
  <cp:category/>
  <cp:version/>
  <cp:contentType/>
  <cp:contentStatus/>
</cp:coreProperties>
</file>